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1580"/>
  </bookViews>
  <sheets>
    <sheet name="по СМО (месяц)  с 01.01.2023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(месяц)  с 01.01.2023'!$6:$6</definedName>
    <definedName name="_xlnm.Print_Area" localSheetId="0">'по СМО (месяц)  с 01.01.2023'!$A$2:$G$63</definedName>
  </definedNames>
  <calcPr calcId="145621"/>
</workbook>
</file>

<file path=xl/calcChain.xml><?xml version="1.0" encoding="utf-8"?>
<calcChain xmlns="http://schemas.openxmlformats.org/spreadsheetml/2006/main">
  <c r="E71" i="1" l="1"/>
  <c r="D61" i="1"/>
  <c r="E60" i="1"/>
  <c r="D60" i="1"/>
  <c r="D58" i="1"/>
  <c r="E57" i="1"/>
  <c r="D57" i="1"/>
  <c r="D56" i="1"/>
  <c r="D55" i="1"/>
  <c r="E54" i="1"/>
  <c r="D54" i="1"/>
  <c r="D53" i="1"/>
  <c r="D52" i="1"/>
  <c r="E51" i="1"/>
  <c r="D51" i="1"/>
  <c r="D50" i="1"/>
  <c r="D49" i="1"/>
  <c r="E48" i="1"/>
  <c r="D48" i="1"/>
  <c r="D47" i="1"/>
  <c r="D46" i="1"/>
  <c r="E45" i="1"/>
  <c r="D45" i="1"/>
  <c r="D44" i="1"/>
  <c r="D43" i="1"/>
  <c r="E42" i="1"/>
  <c r="D42" i="1"/>
  <c r="D41" i="1"/>
  <c r="D40" i="1"/>
  <c r="E39" i="1"/>
  <c r="D39" i="1"/>
  <c r="D38" i="1"/>
  <c r="D37" i="1"/>
  <c r="E36" i="1"/>
  <c r="D36" i="1"/>
  <c r="G34" i="1"/>
  <c r="E34" i="1" s="1"/>
  <c r="D34" i="1"/>
  <c r="D35" i="1"/>
  <c r="E32" i="1"/>
  <c r="D32" i="1"/>
  <c r="D31" i="1"/>
  <c r="E29" i="1"/>
  <c r="D29" i="1"/>
  <c r="D28" i="1"/>
  <c r="E26" i="1"/>
  <c r="D26" i="1"/>
  <c r="D25" i="1"/>
  <c r="E23" i="1"/>
  <c r="D23" i="1"/>
  <c r="D22" i="1"/>
  <c r="E20" i="1"/>
  <c r="D20" i="1"/>
  <c r="D19" i="1"/>
  <c r="E17" i="1"/>
  <c r="D17" i="1"/>
  <c r="D16" i="1"/>
  <c r="E14" i="1"/>
  <c r="D14" i="1"/>
  <c r="D13" i="1"/>
  <c r="E11" i="1"/>
  <c r="D11" i="1"/>
  <c r="G9" i="1"/>
  <c r="G21" i="1" l="1"/>
  <c r="G30" i="1"/>
  <c r="G15" i="1"/>
  <c r="G16" i="1" s="1"/>
  <c r="E16" i="1" s="1"/>
  <c r="D33" i="1"/>
  <c r="G18" i="1"/>
  <c r="G24" i="1"/>
  <c r="G27" i="1"/>
  <c r="G33" i="1"/>
  <c r="D21" i="1"/>
  <c r="D24" i="1"/>
  <c r="D27" i="1"/>
  <c r="D30" i="1"/>
  <c r="G58" i="1"/>
  <c r="G61" i="1"/>
  <c r="G37" i="1"/>
  <c r="G40" i="1"/>
  <c r="G43" i="1"/>
  <c r="G46" i="1"/>
  <c r="G49" i="1"/>
  <c r="G52" i="1"/>
  <c r="G55" i="1"/>
  <c r="G10" i="1"/>
  <c r="E9" i="1"/>
  <c r="D62" i="1"/>
  <c r="G12" i="1"/>
  <c r="D59" i="1"/>
  <c r="D10" i="1"/>
  <c r="G44" i="1" l="1"/>
  <c r="E44" i="1" s="1"/>
  <c r="E43" i="1"/>
  <c r="G19" i="1"/>
  <c r="E19" i="1" s="1"/>
  <c r="E18" i="1"/>
  <c r="G41" i="1"/>
  <c r="E41" i="1" s="1"/>
  <c r="E40" i="1"/>
  <c r="G56" i="1"/>
  <c r="E56" i="1" s="1"/>
  <c r="E55" i="1"/>
  <c r="G38" i="1"/>
  <c r="E38" i="1" s="1"/>
  <c r="E37" i="1"/>
  <c r="G53" i="1"/>
  <c r="E53" i="1" s="1"/>
  <c r="E52" i="1"/>
  <c r="G62" i="1"/>
  <c r="E62" i="1" s="1"/>
  <c r="E61" i="1"/>
  <c r="G35" i="1"/>
  <c r="E35" i="1" s="1"/>
  <c r="E33" i="1"/>
  <c r="G31" i="1"/>
  <c r="E31" i="1" s="1"/>
  <c r="E30" i="1"/>
  <c r="G50" i="1"/>
  <c r="E50" i="1" s="1"/>
  <c r="E49" i="1"/>
  <c r="G59" i="1"/>
  <c r="E59" i="1" s="1"/>
  <c r="E58" i="1"/>
  <c r="G28" i="1"/>
  <c r="E28" i="1" s="1"/>
  <c r="E27" i="1"/>
  <c r="G22" i="1"/>
  <c r="E22" i="1" s="1"/>
  <c r="E21" i="1"/>
  <c r="E15" i="1"/>
  <c r="G47" i="1"/>
  <c r="E47" i="1" s="1"/>
  <c r="E46" i="1"/>
  <c r="G25" i="1"/>
  <c r="E25" i="1" s="1"/>
  <c r="E24" i="1"/>
  <c r="D63" i="1"/>
  <c r="F63" i="1"/>
  <c r="E10" i="1"/>
  <c r="E12" i="1"/>
  <c r="G13" i="1"/>
  <c r="E13" i="1" l="1"/>
  <c r="G63" i="1"/>
  <c r="E63" i="1" l="1"/>
</calcChain>
</file>

<file path=xl/sharedStrings.xml><?xml version="1.0" encoding="utf-8"?>
<sst xmlns="http://schemas.openxmlformats.org/spreadsheetml/2006/main" count="67" uniqueCount="66">
  <si>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2023 году (в расчете на месяц)</t>
  </si>
  <si>
    <t>руб.</t>
  </si>
  <si>
    <t>Наименование МО</t>
  </si>
  <si>
    <t>Дифференцированный подушевой норматив финансирования
 ДПн (руб./год)</t>
  </si>
  <si>
    <t>ВСЕГО, в т.ч.:</t>
  </si>
  <si>
    <t xml:space="preserve">Хабаровский филиал 
АО "СК "СОГАЗ-МЕД"
</t>
  </si>
  <si>
    <t>Численность об-служиваемого населения, застрахованных в системе ОМС на 01.01.23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</si>
  <si>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</si>
  <si>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</si>
  <si>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</si>
  <si>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</si>
  <si>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</si>
  <si>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</si>
  <si>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</si>
  <si>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</si>
  <si>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</si>
  <si>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"Амурская центральная районная больница"  министерства здравоохранения Хабаровского края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</si>
  <si>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</si>
  <si>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</si>
  <si>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</si>
  <si>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</si>
  <si>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</si>
  <si>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</si>
  <si>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</si>
  <si>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</si>
  <si>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</si>
  <si>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</si>
  <si>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</si>
  <si>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</si>
  <si>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</si>
  <si>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</si>
  <si>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</si>
  <si>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</si>
  <si>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</si>
  <si>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</si>
  <si>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</si>
  <si>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</si>
  <si>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</si>
  <si>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</si>
  <si>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</si>
  <si>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</si>
  <si>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</si>
  <si>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</si>
  <si>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</si>
  <si>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</si>
  <si>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</si>
  <si>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</si>
  <si>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</si>
  <si>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</si>
  <si>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</si>
  <si>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</si>
  <si>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</si>
  <si>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</si>
  <si>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</si>
  <si>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</si>
  <si>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</si>
  <si>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</si>
  <si>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</si>
  <si>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</si>
  <si>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</si>
  <si>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</si>
  <si>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</si>
  <si>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</si>
  <si>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</si>
  <si>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</si>
  <si>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Приложение № 9                                               
к Решению Комиссии по разработке ТП ОМС 
от 31.01.2023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</si>
</sst>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5" fillId="0" borderId="6" xfId="0" applyFont="1" applyBorder="1" applyAlignment="1">
      <alignment wrapText="1"/>
    </xf>
    <xf numFmtId="164" fontId="7" fillId="0" borderId="5" xfId="1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0" fontId="8" fillId="2" borderId="6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0" fontId="9" fillId="4" borderId="6" xfId="0" applyFont="1" applyFill="1" applyBorder="1" applyAlignment="1">
      <alignment wrapText="1"/>
    </xf>
    <xf numFmtId="164" fontId="5" fillId="0" borderId="6" xfId="1" applyNumberFormat="1" applyFont="1" applyBorder="1" applyAlignment="1">
      <alignment wrapText="1"/>
    </xf>
    <xf numFmtId="165" fontId="5" fillId="0" borderId="6" xfId="1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wrapText="1"/>
    </xf>
    <xf numFmtId="43" fontId="2" fillId="3" borderId="0" xfId="0" applyNumberFormat="1" applyFont="1" applyFill="1" applyAlignment="1">
      <alignment wrapText="1"/>
    </xf>
    <xf numFmtId="0" fontId="10" fillId="0" borderId="0" xfId="0" applyFont="1" applyAlignment="1">
      <alignment wrapText="1"/>
    </xf>
    <xf numFmtId="0" fontId="11" fillId="0" borderId="6" xfId="0" applyFont="1" applyBorder="1" applyAlignment="1">
      <alignment wrapText="1"/>
    </xf>
    <xf numFmtId="165" fontId="11" fillId="0" borderId="6" xfId="1" applyNumberFormat="1" applyFont="1" applyBorder="1" applyAlignment="1">
      <alignment wrapText="1"/>
    </xf>
    <xf numFmtId="164" fontId="11" fillId="0" borderId="6" xfId="1" applyNumberFormat="1" applyFont="1" applyBorder="1" applyAlignment="1">
      <alignment wrapText="1"/>
    </xf>
    <xf numFmtId="0" fontId="10" fillId="3" borderId="0" xfId="0" applyFont="1" applyFill="1" applyAlignment="1">
      <alignment wrapText="1"/>
    </xf>
    <xf numFmtId="165" fontId="8" fillId="0" borderId="6" xfId="1" applyNumberFormat="1" applyFont="1" applyBorder="1" applyAlignment="1">
      <alignment wrapText="1"/>
    </xf>
    <xf numFmtId="165" fontId="7" fillId="0" borderId="6" xfId="1" applyNumberFormat="1" applyFont="1" applyBorder="1" applyAlignment="1">
      <alignment wrapText="1"/>
    </xf>
    <xf numFmtId="0" fontId="12" fillId="0" borderId="6" xfId="0" applyFont="1" applyBorder="1" applyAlignment="1">
      <alignment wrapText="1"/>
    </xf>
    <xf numFmtId="0" fontId="2" fillId="2" borderId="5" xfId="0" applyFont="1" applyFill="1" applyBorder="1" applyAlignment="1">
      <alignment wrapText="1"/>
    </xf>
    <xf numFmtId="164" fontId="5" fillId="2" borderId="6" xfId="1" applyNumberFormat="1" applyFont="1" applyFill="1" applyBorder="1" applyAlignment="1">
      <alignment wrapText="1"/>
    </xf>
    <xf numFmtId="164" fontId="11" fillId="2" borderId="6" xfId="1" applyNumberFormat="1" applyFont="1" applyFill="1" applyBorder="1" applyAlignment="1">
      <alignment wrapText="1"/>
    </xf>
    <xf numFmtId="166" fontId="11" fillId="0" borderId="6" xfId="1" applyNumberFormat="1" applyFont="1" applyBorder="1" applyAlignment="1">
      <alignment wrapText="1"/>
    </xf>
    <xf numFmtId="164" fontId="2" fillId="0" borderId="0" xfId="1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</cellXfs>
  <cellStyles count="42">
    <cellStyle name="Обычный" xfId="0" builtinId="0"/>
    <cellStyle name="Обычный 2" xfId="3"/>
    <cellStyle name="Обычный 2 2" xfId="4"/>
    <cellStyle name="Обычный 2 3" xfId="5"/>
    <cellStyle name="Обычный 3" xfId="2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1"/>
  <sheetViews>
    <sheetView tabSelected="1" view="pageBreakPreview" zoomScale="53" zoomScaleNormal="72" zoomScaleSheetLayoutView="53" workbookViewId="0">
      <pane xSplit="2" ySplit="8" topLeftCell="C57" activePane="bottomRight" state="frozen"/>
      <selection activeCell="B1" sqref="B1"/>
      <selection pane="topRight" activeCell="C1" sqref="C1"/>
      <selection pane="bottomLeft" activeCell="B5" sqref="B5"/>
      <selection pane="bottomRight" activeCell="F3" sqref="F3"/>
    </sheetView>
  </sheetViews>
  <sheetFormatPr defaultColWidth="9.140625" defaultRowHeight="18.75" x14ac:dyDescent="0.3"/>
  <cols>
    <col min="1" max="1" width="9" style="1" customWidth="1"/>
    <col min="2" max="2" width="40.7109375" style="1" customWidth="1"/>
    <col min="3" max="3" width="27.28515625" style="1" customWidth="1"/>
    <col min="4" max="4" width="28.85546875" style="1" customWidth="1"/>
    <col min="5" max="5" width="36.140625" style="1" customWidth="1"/>
    <col min="6" max="6" width="30.28515625" style="1" customWidth="1"/>
    <col min="7" max="7" width="34.42578125" style="1" customWidth="1"/>
    <col min="8" max="9" width="19.28515625" style="1" customWidth="1"/>
    <col min="10" max="10" width="12.85546875" style="1" customWidth="1"/>
    <col min="11" max="11" width="17.7109375" style="1" customWidth="1"/>
    <col min="12" max="13" width="9.140625" style="1"/>
    <col min="14" max="14" width="10.7109375" style="1" bestFit="1" customWidth="1"/>
    <col min="15" max="16384" width="9.140625" style="1"/>
  </cols>
  <sheetData>
    <row r="1" spans="1:14" ht="18" hidden="1" customHeight="1" x14ac:dyDescent="0.3"/>
    <row r="2" spans="1:14" ht="52.15" customHeight="1" x14ac:dyDescent="0.3">
      <c r="F2" s="35" t="s">
        <v>65</v>
      </c>
      <c r="G2" s="35"/>
    </row>
    <row r="3" spans="1:14" ht="22.9" customHeight="1" x14ac:dyDescent="0.3">
      <c r="F3" s="2"/>
      <c r="G3" s="2"/>
    </row>
    <row r="4" spans="1:14" ht="79.900000000000006" customHeight="1" x14ac:dyDescent="0.3">
      <c r="B4" s="36" t="s">
        <v>0</v>
      </c>
      <c r="C4" s="36"/>
      <c r="D4" s="36"/>
      <c r="E4" s="36"/>
      <c r="F4" s="36"/>
      <c r="G4" s="36"/>
    </row>
    <row r="5" spans="1:14" ht="27" customHeight="1" x14ac:dyDescent="0.3">
      <c r="B5" s="3"/>
      <c r="C5" s="3"/>
      <c r="D5" s="3"/>
      <c r="E5" s="3"/>
      <c r="F5" s="37" t="s">
        <v>1</v>
      </c>
      <c r="G5" s="37"/>
    </row>
    <row r="6" spans="1:14" s="4" customFormat="1" ht="43.9" customHeight="1" x14ac:dyDescent="0.3">
      <c r="B6" s="38" t="s">
        <v>2</v>
      </c>
      <c r="C6" s="40" t="s">
        <v>3</v>
      </c>
      <c r="D6" s="42" t="s">
        <v>4</v>
      </c>
      <c r="E6" s="43"/>
      <c r="F6" s="44" t="s">
        <v>5</v>
      </c>
      <c r="G6" s="45"/>
    </row>
    <row r="7" spans="1:14" s="4" customFormat="1" ht="124.9" customHeight="1" x14ac:dyDescent="0.3">
      <c r="B7" s="39"/>
      <c r="C7" s="41"/>
      <c r="D7" s="5" t="s">
        <v>6</v>
      </c>
      <c r="E7" s="6" t="s">
        <v>7</v>
      </c>
      <c r="F7" s="5" t="s">
        <v>6</v>
      </c>
      <c r="G7" s="7" t="s">
        <v>8</v>
      </c>
      <c r="M7" s="8"/>
      <c r="N7" s="8"/>
    </row>
    <row r="8" spans="1:14" ht="22.5" customHeight="1" x14ac:dyDescent="0.3">
      <c r="B8" s="9" t="s">
        <v>9</v>
      </c>
      <c r="C8" s="10"/>
      <c r="D8" s="11">
        <v>567798</v>
      </c>
      <c r="E8" s="12"/>
      <c r="F8" s="11"/>
      <c r="G8" s="11"/>
      <c r="M8" s="13"/>
      <c r="N8" s="13"/>
    </row>
    <row r="9" spans="1:14" ht="93.75" x14ac:dyDescent="0.3">
      <c r="A9" s="1">
        <v>1</v>
      </c>
      <c r="B9" s="14" t="s">
        <v>10</v>
      </c>
      <c r="C9" s="15">
        <v>1568.3</v>
      </c>
      <c r="D9" s="16">
        <v>594067</v>
      </c>
      <c r="E9" s="15">
        <f>G9</f>
        <v>77639606.340000004</v>
      </c>
      <c r="F9" s="16">
        <v>594067</v>
      </c>
      <c r="G9" s="15">
        <f>ROUND(F9*$C$9/12,2)</f>
        <v>77639606.340000004</v>
      </c>
      <c r="H9" s="18"/>
      <c r="I9" s="18"/>
      <c r="J9" s="18"/>
      <c r="K9" s="19"/>
      <c r="M9" s="13"/>
      <c r="N9" s="20"/>
    </row>
    <row r="10" spans="1:14" s="21" customFormat="1" ht="20.25" x14ac:dyDescent="0.3">
      <c r="B10" s="22" t="s">
        <v>11</v>
      </c>
      <c r="C10" s="15"/>
      <c r="D10" s="23">
        <f t="shared" ref="D10:E62" si="0">F10</f>
        <v>594067</v>
      </c>
      <c r="E10" s="24">
        <f t="shared" si="0"/>
        <v>77639606.340000004</v>
      </c>
      <c r="F10" s="23">
        <v>594067</v>
      </c>
      <c r="G10" s="24">
        <f t="shared" ref="G10" si="1">G9</f>
        <v>77639606.340000004</v>
      </c>
      <c r="H10" s="18"/>
      <c r="I10" s="18"/>
      <c r="J10" s="18"/>
      <c r="K10" s="19"/>
      <c r="M10" s="25"/>
      <c r="N10" s="20"/>
    </row>
    <row r="11" spans="1:14" ht="20.25" x14ac:dyDescent="0.3">
      <c r="B11" s="9" t="s">
        <v>12</v>
      </c>
      <c r="C11" s="15"/>
      <c r="D11" s="16">
        <f t="shared" si="0"/>
        <v>0</v>
      </c>
      <c r="E11" s="15">
        <f t="shared" si="0"/>
        <v>0</v>
      </c>
      <c r="F11" s="26">
        <v>0</v>
      </c>
      <c r="G11" s="26"/>
      <c r="H11" s="18"/>
      <c r="I11" s="18"/>
      <c r="J11" s="18"/>
      <c r="K11" s="19"/>
      <c r="M11" s="13"/>
      <c r="N11" s="20"/>
    </row>
    <row r="12" spans="1:14" ht="105.6" customHeight="1" x14ac:dyDescent="0.3">
      <c r="A12" s="1">
        <v>2</v>
      </c>
      <c r="B12" s="14" t="s">
        <v>13</v>
      </c>
      <c r="C12" s="15">
        <v>2041.3</v>
      </c>
      <c r="D12" s="16">
        <v>230340</v>
      </c>
      <c r="E12" s="15">
        <f t="shared" si="0"/>
        <v>39182753.5</v>
      </c>
      <c r="F12" s="16">
        <v>230340</v>
      </c>
      <c r="G12" s="15">
        <f>ROUND(F12*$C$12/12,2)</f>
        <v>39182753.5</v>
      </c>
      <c r="H12" s="18"/>
      <c r="I12" s="18"/>
      <c r="J12" s="18"/>
      <c r="K12" s="19"/>
      <c r="M12" s="13"/>
      <c r="N12" s="20"/>
    </row>
    <row r="13" spans="1:14" s="21" customFormat="1" ht="41.25" customHeight="1" x14ac:dyDescent="0.3">
      <c r="B13" s="22" t="s">
        <v>14</v>
      </c>
      <c r="C13" s="15"/>
      <c r="D13" s="23">
        <f t="shared" si="0"/>
        <v>230340</v>
      </c>
      <c r="E13" s="24">
        <f t="shared" si="0"/>
        <v>39182753.5</v>
      </c>
      <c r="F13" s="23">
        <v>230340</v>
      </c>
      <c r="G13" s="24">
        <f t="shared" ref="G13" si="2">G12</f>
        <v>39182753.5</v>
      </c>
      <c r="H13" s="18"/>
      <c r="I13" s="18"/>
      <c r="J13" s="18"/>
      <c r="K13" s="19"/>
      <c r="M13" s="25"/>
      <c r="N13" s="20"/>
    </row>
    <row r="14" spans="1:14" ht="20.25" x14ac:dyDescent="0.3">
      <c r="B14" s="9" t="s">
        <v>15</v>
      </c>
      <c r="C14" s="15"/>
      <c r="D14" s="16">
        <f t="shared" si="0"/>
        <v>0</v>
      </c>
      <c r="E14" s="15">
        <f t="shared" si="0"/>
        <v>0</v>
      </c>
      <c r="F14" s="27">
        <v>0</v>
      </c>
      <c r="G14" s="26"/>
      <c r="H14" s="18"/>
      <c r="I14" s="18"/>
      <c r="J14" s="18"/>
      <c r="K14" s="19"/>
      <c r="M14" s="13"/>
      <c r="N14" s="20"/>
    </row>
    <row r="15" spans="1:14" ht="79.5" customHeight="1" x14ac:dyDescent="0.3">
      <c r="A15" s="1">
        <v>3</v>
      </c>
      <c r="B15" s="14" t="s">
        <v>16</v>
      </c>
      <c r="C15" s="15">
        <v>1141.3</v>
      </c>
      <c r="D15" s="16">
        <v>61644</v>
      </c>
      <c r="E15" s="15">
        <f t="shared" si="0"/>
        <v>5862858.0999999996</v>
      </c>
      <c r="F15" s="16">
        <v>61644</v>
      </c>
      <c r="G15" s="15">
        <f>ROUND(F15*$C$15/12,2)</f>
        <v>5862858.0999999996</v>
      </c>
      <c r="H15" s="18"/>
      <c r="I15" s="18"/>
      <c r="J15" s="18"/>
      <c r="K15" s="19"/>
      <c r="M15" s="13"/>
      <c r="N15" s="20"/>
    </row>
    <row r="16" spans="1:14" s="21" customFormat="1" ht="20.25" x14ac:dyDescent="0.3">
      <c r="B16" s="22" t="s">
        <v>17</v>
      </c>
      <c r="C16" s="15"/>
      <c r="D16" s="23">
        <f t="shared" si="0"/>
        <v>61644</v>
      </c>
      <c r="E16" s="24">
        <f t="shared" si="0"/>
        <v>5862858.0999999996</v>
      </c>
      <c r="F16" s="23">
        <v>61644</v>
      </c>
      <c r="G16" s="24">
        <f t="shared" ref="G16" si="3">G15</f>
        <v>5862858.0999999996</v>
      </c>
      <c r="H16" s="18"/>
      <c r="I16" s="18"/>
      <c r="J16" s="18"/>
      <c r="K16" s="19"/>
      <c r="M16" s="25"/>
      <c r="N16" s="20"/>
    </row>
    <row r="17" spans="1:14" ht="20.25" x14ac:dyDescent="0.3">
      <c r="B17" s="9" t="s">
        <v>18</v>
      </c>
      <c r="C17" s="15"/>
      <c r="D17" s="16">
        <f t="shared" si="0"/>
        <v>0</v>
      </c>
      <c r="E17" s="15">
        <f t="shared" si="0"/>
        <v>0</v>
      </c>
      <c r="F17" s="26">
        <v>0</v>
      </c>
      <c r="G17" s="26"/>
      <c r="H17" s="18"/>
      <c r="I17" s="18"/>
      <c r="J17" s="18"/>
      <c r="K17" s="19"/>
      <c r="M17" s="13"/>
      <c r="N17" s="20"/>
    </row>
    <row r="18" spans="1:14" ht="78.599999999999994" customHeight="1" x14ac:dyDescent="0.3">
      <c r="A18" s="1">
        <v>4</v>
      </c>
      <c r="B18" s="14" t="s">
        <v>19</v>
      </c>
      <c r="C18" s="15">
        <v>1054.9000000000001</v>
      </c>
      <c r="D18" s="16">
        <v>32280</v>
      </c>
      <c r="E18" s="15">
        <f t="shared" si="0"/>
        <v>2837681</v>
      </c>
      <c r="F18" s="16">
        <v>32280</v>
      </c>
      <c r="G18" s="15">
        <f>ROUND(F18*$C$18/12,2)</f>
        <v>2837681</v>
      </c>
      <c r="H18" s="18"/>
      <c r="I18" s="18"/>
      <c r="J18" s="18"/>
      <c r="K18" s="19"/>
      <c r="M18" s="13"/>
      <c r="N18" s="20"/>
    </row>
    <row r="19" spans="1:14" s="21" customFormat="1" ht="20.25" x14ac:dyDescent="0.3">
      <c r="B19" s="22" t="s">
        <v>20</v>
      </c>
      <c r="C19" s="15"/>
      <c r="D19" s="23">
        <f t="shared" si="0"/>
        <v>32280</v>
      </c>
      <c r="E19" s="24">
        <f t="shared" si="0"/>
        <v>2837681</v>
      </c>
      <c r="F19" s="23">
        <v>32280</v>
      </c>
      <c r="G19" s="24">
        <f t="shared" ref="G19" si="4">G18</f>
        <v>2837681</v>
      </c>
      <c r="H19" s="18"/>
      <c r="I19" s="18"/>
      <c r="J19" s="18"/>
      <c r="K19" s="19"/>
      <c r="M19" s="25"/>
      <c r="N19" s="20"/>
    </row>
    <row r="20" spans="1:14" ht="20.25" x14ac:dyDescent="0.3">
      <c r="B20" s="9" t="s">
        <v>21</v>
      </c>
      <c r="C20" s="15"/>
      <c r="D20" s="16">
        <f t="shared" si="0"/>
        <v>0</v>
      </c>
      <c r="E20" s="15">
        <f t="shared" si="0"/>
        <v>0</v>
      </c>
      <c r="F20" s="26">
        <v>0</v>
      </c>
      <c r="G20" s="26"/>
      <c r="H20" s="18"/>
      <c r="I20" s="18"/>
      <c r="J20" s="18"/>
      <c r="K20" s="19"/>
      <c r="M20" s="13"/>
      <c r="N20" s="20"/>
    </row>
    <row r="21" spans="1:14" ht="101.25" x14ac:dyDescent="0.3">
      <c r="A21" s="1">
        <v>5</v>
      </c>
      <c r="B21" s="28" t="s">
        <v>22</v>
      </c>
      <c r="C21" s="15">
        <v>838.1</v>
      </c>
      <c r="D21" s="16">
        <f t="shared" si="0"/>
        <v>21100</v>
      </c>
      <c r="E21" s="15">
        <f t="shared" si="0"/>
        <v>1473659.17</v>
      </c>
      <c r="F21" s="16">
        <v>21100</v>
      </c>
      <c r="G21" s="15">
        <f>ROUND(F21*$C$21/12,2)</f>
        <v>1473659.17</v>
      </c>
      <c r="H21" s="18"/>
      <c r="I21" s="18"/>
      <c r="J21" s="18"/>
      <c r="K21" s="19"/>
      <c r="M21" s="13"/>
      <c r="N21" s="20"/>
    </row>
    <row r="22" spans="1:14" s="21" customFormat="1" ht="20.25" x14ac:dyDescent="0.3">
      <c r="B22" s="22" t="s">
        <v>23</v>
      </c>
      <c r="C22" s="15"/>
      <c r="D22" s="23">
        <f t="shared" si="0"/>
        <v>21100</v>
      </c>
      <c r="E22" s="24">
        <f t="shared" si="0"/>
        <v>1473659.17</v>
      </c>
      <c r="F22" s="23">
        <v>21100</v>
      </c>
      <c r="G22" s="24">
        <f t="shared" ref="G22" si="5">G21</f>
        <v>1473659.17</v>
      </c>
      <c r="H22" s="18"/>
      <c r="I22" s="18"/>
      <c r="J22" s="18"/>
      <c r="K22" s="19"/>
      <c r="M22" s="25"/>
      <c r="N22" s="20"/>
    </row>
    <row r="23" spans="1:14" ht="20.25" x14ac:dyDescent="0.3">
      <c r="B23" s="9" t="s">
        <v>24</v>
      </c>
      <c r="C23" s="15"/>
      <c r="D23" s="16">
        <f t="shared" si="0"/>
        <v>0</v>
      </c>
      <c r="E23" s="15">
        <f t="shared" si="0"/>
        <v>0</v>
      </c>
      <c r="F23" s="26">
        <v>0</v>
      </c>
      <c r="G23" s="26"/>
      <c r="H23" s="18"/>
      <c r="I23" s="18"/>
      <c r="J23" s="18"/>
      <c r="K23" s="19"/>
      <c r="M23" s="13"/>
      <c r="N23" s="20"/>
    </row>
    <row r="24" spans="1:14" ht="101.25" x14ac:dyDescent="0.3">
      <c r="A24" s="1">
        <v>6</v>
      </c>
      <c r="B24" s="28" t="s">
        <v>25</v>
      </c>
      <c r="C24" s="15">
        <v>1784.5</v>
      </c>
      <c r="D24" s="16">
        <f t="shared" si="0"/>
        <v>2317</v>
      </c>
      <c r="E24" s="15">
        <f t="shared" si="0"/>
        <v>344557.21</v>
      </c>
      <c r="F24" s="16">
        <v>2317</v>
      </c>
      <c r="G24" s="15">
        <f>ROUND(F24*$C$24/12,2)</f>
        <v>344557.21</v>
      </c>
      <c r="H24" s="18"/>
      <c r="I24" s="18"/>
      <c r="J24" s="18"/>
      <c r="K24" s="19"/>
      <c r="M24" s="13"/>
      <c r="N24" s="20"/>
    </row>
    <row r="25" spans="1:14" s="21" customFormat="1" ht="20.25" x14ac:dyDescent="0.3">
      <c r="B25" s="22" t="s">
        <v>26</v>
      </c>
      <c r="C25" s="15"/>
      <c r="D25" s="23">
        <f t="shared" si="0"/>
        <v>2317</v>
      </c>
      <c r="E25" s="24">
        <f t="shared" si="0"/>
        <v>344557.21</v>
      </c>
      <c r="F25" s="23">
        <v>2317</v>
      </c>
      <c r="G25" s="24">
        <f t="shared" ref="G25" si="6">G24</f>
        <v>344557.21</v>
      </c>
      <c r="H25" s="18"/>
      <c r="I25" s="18"/>
      <c r="J25" s="18"/>
      <c r="K25" s="19"/>
      <c r="M25" s="25"/>
      <c r="N25" s="20"/>
    </row>
    <row r="26" spans="1:14" ht="20.25" x14ac:dyDescent="0.3">
      <c r="B26" s="9" t="s">
        <v>27</v>
      </c>
      <c r="C26" s="15"/>
      <c r="D26" s="16">
        <f t="shared" si="0"/>
        <v>0</v>
      </c>
      <c r="E26" s="15">
        <f t="shared" si="0"/>
        <v>0</v>
      </c>
      <c r="F26" s="26">
        <v>0</v>
      </c>
      <c r="G26" s="26"/>
      <c r="H26" s="18"/>
      <c r="I26" s="18"/>
      <c r="J26" s="18"/>
      <c r="K26" s="19"/>
      <c r="M26" s="13"/>
      <c r="N26" s="20"/>
    </row>
    <row r="27" spans="1:14" ht="101.25" x14ac:dyDescent="0.3">
      <c r="A27" s="1">
        <v>7</v>
      </c>
      <c r="B27" s="28" t="s">
        <v>28</v>
      </c>
      <c r="C27" s="15">
        <v>1176.5</v>
      </c>
      <c r="D27" s="16">
        <f t="shared" si="0"/>
        <v>26766</v>
      </c>
      <c r="E27" s="15">
        <f t="shared" si="0"/>
        <v>2624183.25</v>
      </c>
      <c r="F27" s="16">
        <v>26766</v>
      </c>
      <c r="G27" s="15">
        <f>ROUND(F27*$C$27/12,2)</f>
        <v>2624183.25</v>
      </c>
      <c r="H27" s="18"/>
      <c r="I27" s="18"/>
      <c r="J27" s="18"/>
      <c r="K27" s="19"/>
      <c r="M27" s="13"/>
      <c r="N27" s="20"/>
    </row>
    <row r="28" spans="1:14" s="21" customFormat="1" ht="40.5" x14ac:dyDescent="0.3">
      <c r="B28" s="22" t="s">
        <v>29</v>
      </c>
      <c r="C28" s="15"/>
      <c r="D28" s="23">
        <f t="shared" si="0"/>
        <v>26766</v>
      </c>
      <c r="E28" s="24">
        <f t="shared" si="0"/>
        <v>2624183.25</v>
      </c>
      <c r="F28" s="23">
        <v>26766</v>
      </c>
      <c r="G28" s="24">
        <f t="shared" ref="G28" si="7">G27</f>
        <v>2624183.25</v>
      </c>
      <c r="H28" s="18"/>
      <c r="I28" s="18"/>
      <c r="J28" s="18"/>
      <c r="K28" s="19"/>
      <c r="M28" s="25"/>
      <c r="N28" s="20"/>
    </row>
    <row r="29" spans="1:14" ht="20.25" x14ac:dyDescent="0.3">
      <c r="B29" s="9" t="s">
        <v>30</v>
      </c>
      <c r="C29" s="15"/>
      <c r="D29" s="16">
        <f t="shared" si="0"/>
        <v>0</v>
      </c>
      <c r="E29" s="15">
        <f t="shared" si="0"/>
        <v>0</v>
      </c>
      <c r="F29" s="26">
        <v>0</v>
      </c>
      <c r="G29" s="26"/>
      <c r="H29" s="18"/>
      <c r="I29" s="18"/>
      <c r="J29" s="18"/>
      <c r="K29" s="19"/>
      <c r="M29" s="13"/>
      <c r="N29" s="20"/>
    </row>
    <row r="30" spans="1:14" ht="75" x14ac:dyDescent="0.3">
      <c r="A30" s="1">
        <v>8</v>
      </c>
      <c r="B30" s="14" t="s">
        <v>31</v>
      </c>
      <c r="C30" s="15">
        <v>838.1</v>
      </c>
      <c r="D30" s="16">
        <f t="shared" si="0"/>
        <v>22914</v>
      </c>
      <c r="E30" s="15">
        <f t="shared" si="0"/>
        <v>1600351.95</v>
      </c>
      <c r="F30" s="16">
        <v>22914</v>
      </c>
      <c r="G30" s="15">
        <f>ROUND(F30*$C$30/12,2)</f>
        <v>1600351.95</v>
      </c>
      <c r="H30" s="18"/>
      <c r="I30" s="18"/>
      <c r="J30" s="18"/>
      <c r="K30" s="19"/>
      <c r="M30" s="13"/>
      <c r="N30" s="20"/>
    </row>
    <row r="31" spans="1:14" s="21" customFormat="1" ht="20.25" x14ac:dyDescent="0.3">
      <c r="B31" s="22" t="s">
        <v>32</v>
      </c>
      <c r="C31" s="15"/>
      <c r="D31" s="23">
        <f t="shared" si="0"/>
        <v>22914</v>
      </c>
      <c r="E31" s="24">
        <f t="shared" si="0"/>
        <v>1600351.95</v>
      </c>
      <c r="F31" s="23">
        <v>22914</v>
      </c>
      <c r="G31" s="24">
        <f t="shared" ref="G31" si="8">G30</f>
        <v>1600351.95</v>
      </c>
      <c r="H31" s="18"/>
      <c r="I31" s="18"/>
      <c r="J31" s="18"/>
      <c r="K31" s="19"/>
      <c r="M31" s="25"/>
      <c r="N31" s="20"/>
    </row>
    <row r="32" spans="1:14" ht="40.5" x14ac:dyDescent="0.3">
      <c r="B32" s="9" t="s">
        <v>33</v>
      </c>
      <c r="C32" s="15"/>
      <c r="D32" s="16">
        <f t="shared" si="0"/>
        <v>0</v>
      </c>
      <c r="E32" s="15">
        <f t="shared" si="0"/>
        <v>0</v>
      </c>
      <c r="F32" s="26">
        <v>0</v>
      </c>
      <c r="G32" s="26"/>
      <c r="H32" s="18"/>
      <c r="I32" s="18"/>
      <c r="J32" s="18"/>
      <c r="K32" s="19"/>
      <c r="M32" s="13"/>
      <c r="N32" s="20"/>
    </row>
    <row r="33" spans="1:14" ht="75" x14ac:dyDescent="0.3">
      <c r="A33" s="1">
        <v>9</v>
      </c>
      <c r="B33" s="29" t="s">
        <v>34</v>
      </c>
      <c r="C33" s="15">
        <v>822</v>
      </c>
      <c r="D33" s="16">
        <f t="shared" si="0"/>
        <v>12215</v>
      </c>
      <c r="E33" s="15">
        <f t="shared" si="0"/>
        <v>836727.5</v>
      </c>
      <c r="F33" s="16">
        <v>12215</v>
      </c>
      <c r="G33" s="30">
        <f>ROUND(F33*$C$33/12,2)</f>
        <v>836727.5</v>
      </c>
      <c r="H33" s="18"/>
      <c r="I33" s="18"/>
      <c r="J33" s="18"/>
      <c r="K33" s="19"/>
      <c r="M33" s="13"/>
      <c r="N33" s="20"/>
    </row>
    <row r="34" spans="1:14" ht="105" customHeight="1" x14ac:dyDescent="0.3">
      <c r="A34" s="1">
        <v>10</v>
      </c>
      <c r="B34" s="28" t="s">
        <v>35</v>
      </c>
      <c r="C34" s="15">
        <v>791.5</v>
      </c>
      <c r="D34" s="16">
        <f t="shared" si="0"/>
        <v>57469</v>
      </c>
      <c r="E34" s="15">
        <f t="shared" si="0"/>
        <v>3790559.46</v>
      </c>
      <c r="F34" s="16">
        <v>57469</v>
      </c>
      <c r="G34" s="30">
        <f>ROUND(F34*$C$34/12,2)</f>
        <v>3790559.46</v>
      </c>
      <c r="H34" s="18"/>
      <c r="I34" s="18"/>
      <c r="J34" s="18"/>
      <c r="K34" s="19"/>
      <c r="M34" s="13"/>
      <c r="N34" s="20"/>
    </row>
    <row r="35" spans="1:14" s="21" customFormat="1" ht="32.450000000000003" customHeight="1" x14ac:dyDescent="0.3">
      <c r="B35" s="22" t="s">
        <v>36</v>
      </c>
      <c r="C35" s="15"/>
      <c r="D35" s="23">
        <f t="shared" si="0"/>
        <v>69684</v>
      </c>
      <c r="E35" s="24">
        <f t="shared" si="0"/>
        <v>4627286.96</v>
      </c>
      <c r="F35" s="23">
        <v>69684</v>
      </c>
      <c r="G35" s="24">
        <f t="shared" ref="G35" si="9">G33+G34</f>
        <v>4627286.96</v>
      </c>
      <c r="H35" s="18"/>
      <c r="I35" s="18"/>
      <c r="J35" s="18"/>
      <c r="K35" s="19"/>
      <c r="M35" s="25"/>
      <c r="N35" s="20"/>
    </row>
    <row r="36" spans="1:14" ht="20.25" x14ac:dyDescent="0.3">
      <c r="B36" s="9" t="s">
        <v>37</v>
      </c>
      <c r="C36" s="15"/>
      <c r="D36" s="16">
        <f t="shared" si="0"/>
        <v>0</v>
      </c>
      <c r="E36" s="15">
        <f t="shared" si="0"/>
        <v>0</v>
      </c>
      <c r="F36" s="26">
        <v>0</v>
      </c>
      <c r="G36" s="26"/>
      <c r="H36" s="18"/>
      <c r="I36" s="18"/>
      <c r="J36" s="18"/>
      <c r="K36" s="19"/>
      <c r="M36" s="13"/>
      <c r="N36" s="20"/>
    </row>
    <row r="37" spans="1:14" ht="101.25" x14ac:dyDescent="0.3">
      <c r="A37" s="1">
        <v>11</v>
      </c>
      <c r="B37" s="28" t="s">
        <v>38</v>
      </c>
      <c r="C37" s="15">
        <v>1154.0999999999999</v>
      </c>
      <c r="D37" s="16">
        <f t="shared" si="0"/>
        <v>27171</v>
      </c>
      <c r="E37" s="15">
        <f t="shared" si="0"/>
        <v>2613170.9300000002</v>
      </c>
      <c r="F37" s="16">
        <v>27171</v>
      </c>
      <c r="G37" s="15">
        <f>ROUND(F37*$C$37/12,2)</f>
        <v>2613170.9300000002</v>
      </c>
      <c r="H37" s="18"/>
      <c r="I37" s="18"/>
      <c r="J37" s="18"/>
      <c r="K37" s="19"/>
      <c r="M37" s="13"/>
      <c r="N37" s="20"/>
    </row>
    <row r="38" spans="1:14" s="21" customFormat="1" ht="40.5" x14ac:dyDescent="0.3">
      <c r="B38" s="22" t="s">
        <v>39</v>
      </c>
      <c r="C38" s="15"/>
      <c r="D38" s="23">
        <f t="shared" si="0"/>
        <v>27171</v>
      </c>
      <c r="E38" s="24">
        <f t="shared" si="0"/>
        <v>2613170.9300000002</v>
      </c>
      <c r="F38" s="23">
        <v>27171</v>
      </c>
      <c r="G38" s="24">
        <f t="shared" ref="G38" si="10">G37</f>
        <v>2613170.9300000002</v>
      </c>
      <c r="H38" s="18"/>
      <c r="I38" s="18"/>
      <c r="J38" s="18"/>
      <c r="K38" s="19"/>
      <c r="M38" s="25"/>
      <c r="N38" s="20"/>
    </row>
    <row r="39" spans="1:14" ht="20.25" x14ac:dyDescent="0.3">
      <c r="B39" s="9" t="s">
        <v>40</v>
      </c>
      <c r="C39" s="15"/>
      <c r="D39" s="16">
        <f t="shared" si="0"/>
        <v>0</v>
      </c>
      <c r="E39" s="15">
        <f t="shared" si="0"/>
        <v>0</v>
      </c>
      <c r="F39" s="26">
        <v>0</v>
      </c>
      <c r="G39" s="26"/>
      <c r="H39" s="18"/>
      <c r="I39" s="18"/>
      <c r="J39" s="18"/>
      <c r="K39" s="19"/>
      <c r="M39" s="13"/>
      <c r="N39" s="20"/>
    </row>
    <row r="40" spans="1:14" ht="75" x14ac:dyDescent="0.3">
      <c r="A40" s="1">
        <v>12</v>
      </c>
      <c r="B40" s="14" t="s">
        <v>41</v>
      </c>
      <c r="C40" s="15">
        <v>1070.3</v>
      </c>
      <c r="D40" s="16">
        <f t="shared" si="0"/>
        <v>36261</v>
      </c>
      <c r="E40" s="15">
        <f t="shared" si="0"/>
        <v>3234179.03</v>
      </c>
      <c r="F40" s="16">
        <v>36261</v>
      </c>
      <c r="G40" s="15">
        <f>ROUND(F40*$C$40/12,2)</f>
        <v>3234179.03</v>
      </c>
      <c r="H40" s="18"/>
      <c r="I40" s="18"/>
      <c r="J40" s="18"/>
      <c r="K40" s="19"/>
      <c r="M40" s="13"/>
      <c r="N40" s="20"/>
    </row>
    <row r="41" spans="1:14" s="21" customFormat="1" ht="40.5" x14ac:dyDescent="0.3">
      <c r="B41" s="22" t="s">
        <v>42</v>
      </c>
      <c r="C41" s="15"/>
      <c r="D41" s="23">
        <f t="shared" si="0"/>
        <v>36261</v>
      </c>
      <c r="E41" s="24">
        <f t="shared" si="0"/>
        <v>3234179.03</v>
      </c>
      <c r="F41" s="23">
        <v>36261</v>
      </c>
      <c r="G41" s="24">
        <f t="shared" ref="G41" si="11">G40</f>
        <v>3234179.03</v>
      </c>
      <c r="H41" s="18"/>
      <c r="I41" s="18"/>
      <c r="J41" s="18"/>
      <c r="K41" s="19"/>
      <c r="M41" s="25"/>
      <c r="N41" s="20"/>
    </row>
    <row r="42" spans="1:14" ht="20.25" x14ac:dyDescent="0.3">
      <c r="B42" s="9" t="s">
        <v>43</v>
      </c>
      <c r="C42" s="15"/>
      <c r="D42" s="16">
        <f t="shared" si="0"/>
        <v>0</v>
      </c>
      <c r="E42" s="15">
        <f t="shared" si="0"/>
        <v>0</v>
      </c>
      <c r="F42" s="26">
        <v>0</v>
      </c>
      <c r="G42" s="26"/>
      <c r="H42" s="18"/>
      <c r="I42" s="18"/>
      <c r="J42" s="18"/>
      <c r="K42" s="19"/>
      <c r="M42" s="13"/>
      <c r="N42" s="20"/>
    </row>
    <row r="43" spans="1:14" ht="75" x14ac:dyDescent="0.3">
      <c r="A43" s="1">
        <v>13</v>
      </c>
      <c r="B43" s="14" t="s">
        <v>44</v>
      </c>
      <c r="C43" s="15">
        <v>1169</v>
      </c>
      <c r="D43" s="16">
        <f t="shared" si="0"/>
        <v>29536</v>
      </c>
      <c r="E43" s="15">
        <f t="shared" si="0"/>
        <v>2877298.67</v>
      </c>
      <c r="F43" s="16">
        <v>29536</v>
      </c>
      <c r="G43" s="15">
        <f>ROUND(F43*$C$43/12,2)</f>
        <v>2877298.67</v>
      </c>
      <c r="H43" s="18"/>
      <c r="I43" s="18"/>
      <c r="J43" s="18"/>
      <c r="K43" s="19"/>
      <c r="M43" s="13"/>
      <c r="N43" s="20"/>
    </row>
    <row r="44" spans="1:14" s="21" customFormat="1" ht="20.25" x14ac:dyDescent="0.3">
      <c r="B44" s="22" t="s">
        <v>45</v>
      </c>
      <c r="C44" s="15"/>
      <c r="D44" s="23">
        <f t="shared" si="0"/>
        <v>29536</v>
      </c>
      <c r="E44" s="24">
        <f t="shared" si="0"/>
        <v>2877298.67</v>
      </c>
      <c r="F44" s="23">
        <v>29536</v>
      </c>
      <c r="G44" s="24">
        <f t="shared" ref="G44" si="12">G43</f>
        <v>2877298.67</v>
      </c>
      <c r="H44" s="18"/>
      <c r="I44" s="18"/>
      <c r="J44" s="18"/>
      <c r="K44" s="19"/>
      <c r="M44" s="25"/>
      <c r="N44" s="20"/>
    </row>
    <row r="45" spans="1:14" ht="20.25" x14ac:dyDescent="0.3">
      <c r="B45" s="9" t="s">
        <v>46</v>
      </c>
      <c r="C45" s="15"/>
      <c r="D45" s="16">
        <f t="shared" si="0"/>
        <v>0</v>
      </c>
      <c r="E45" s="15">
        <f t="shared" si="0"/>
        <v>0</v>
      </c>
      <c r="F45" s="26">
        <v>0</v>
      </c>
      <c r="G45" s="26"/>
      <c r="H45" s="18"/>
      <c r="I45" s="18"/>
      <c r="J45" s="18"/>
      <c r="K45" s="19"/>
      <c r="M45" s="13"/>
      <c r="N45" s="20"/>
    </row>
    <row r="46" spans="1:14" ht="75" x14ac:dyDescent="0.3">
      <c r="A46" s="1">
        <v>14</v>
      </c>
      <c r="B46" s="14" t="s">
        <v>47</v>
      </c>
      <c r="C46" s="15">
        <v>830.4</v>
      </c>
      <c r="D46" s="16">
        <f t="shared" si="0"/>
        <v>48531</v>
      </c>
      <c r="E46" s="15">
        <f t="shared" si="0"/>
        <v>3358345.2</v>
      </c>
      <c r="F46" s="16">
        <v>48531</v>
      </c>
      <c r="G46" s="15">
        <f>ROUND(F46*$C$46/12,2)</f>
        <v>3358345.2</v>
      </c>
      <c r="H46" s="18"/>
      <c r="I46" s="18"/>
      <c r="J46" s="18"/>
      <c r="K46" s="19"/>
      <c r="M46" s="13"/>
      <c r="N46" s="20"/>
    </row>
    <row r="47" spans="1:14" s="21" customFormat="1" ht="20.25" x14ac:dyDescent="0.3">
      <c r="B47" s="22" t="s">
        <v>48</v>
      </c>
      <c r="C47" s="15"/>
      <c r="D47" s="23">
        <f t="shared" si="0"/>
        <v>48531</v>
      </c>
      <c r="E47" s="24">
        <f t="shared" si="0"/>
        <v>3358345.2</v>
      </c>
      <c r="F47" s="23">
        <v>48531</v>
      </c>
      <c r="G47" s="31">
        <f t="shared" ref="G47" si="13">G46</f>
        <v>3358345.2</v>
      </c>
      <c r="H47" s="18"/>
      <c r="I47" s="18"/>
      <c r="J47" s="18"/>
      <c r="K47" s="19"/>
      <c r="M47" s="25"/>
      <c r="N47" s="20"/>
    </row>
    <row r="48" spans="1:14" ht="20.25" x14ac:dyDescent="0.3">
      <c r="B48" s="9" t="s">
        <v>49</v>
      </c>
      <c r="C48" s="15"/>
      <c r="D48" s="16">
        <f t="shared" si="0"/>
        <v>0</v>
      </c>
      <c r="E48" s="15">
        <f t="shared" si="0"/>
        <v>0</v>
      </c>
      <c r="F48" s="26">
        <v>0</v>
      </c>
      <c r="G48" s="26"/>
      <c r="H48" s="18"/>
      <c r="I48" s="18"/>
      <c r="J48" s="18"/>
      <c r="K48" s="19"/>
      <c r="M48" s="13"/>
      <c r="N48" s="20"/>
    </row>
    <row r="49" spans="1:14" ht="91.15" customHeight="1" x14ac:dyDescent="0.3">
      <c r="A49" s="1">
        <v>15</v>
      </c>
      <c r="B49" s="28" t="s">
        <v>50</v>
      </c>
      <c r="C49" s="15">
        <v>2153.8000000000002</v>
      </c>
      <c r="D49" s="16">
        <f t="shared" si="0"/>
        <v>7341</v>
      </c>
      <c r="E49" s="15">
        <f t="shared" si="0"/>
        <v>1317587.1499999999</v>
      </c>
      <c r="F49" s="16">
        <v>7341</v>
      </c>
      <c r="G49" s="15">
        <f>ROUND(F49*$C$49/12,2)</f>
        <v>1317587.1499999999</v>
      </c>
      <c r="H49" s="18"/>
      <c r="I49" s="18"/>
      <c r="J49" s="18"/>
      <c r="K49" s="19"/>
      <c r="M49" s="13"/>
      <c r="N49" s="20"/>
    </row>
    <row r="50" spans="1:14" s="21" customFormat="1" ht="20.25" x14ac:dyDescent="0.3">
      <c r="B50" s="22" t="s">
        <v>51</v>
      </c>
      <c r="C50" s="15"/>
      <c r="D50" s="23">
        <f t="shared" si="0"/>
        <v>7341</v>
      </c>
      <c r="E50" s="24">
        <f t="shared" si="0"/>
        <v>1317587.1499999999</v>
      </c>
      <c r="F50" s="23">
        <v>7341</v>
      </c>
      <c r="G50" s="24">
        <f t="shared" ref="G50" si="14">G49</f>
        <v>1317587.1499999999</v>
      </c>
      <c r="H50" s="18"/>
      <c r="I50" s="18"/>
      <c r="J50" s="18"/>
      <c r="K50" s="19"/>
      <c r="M50" s="25"/>
      <c r="N50" s="20"/>
    </row>
    <row r="51" spans="1:14" ht="20.25" x14ac:dyDescent="0.3">
      <c r="B51" s="9" t="s">
        <v>52</v>
      </c>
      <c r="C51" s="15"/>
      <c r="D51" s="16">
        <f t="shared" si="0"/>
        <v>0</v>
      </c>
      <c r="E51" s="15">
        <f t="shared" si="0"/>
        <v>0</v>
      </c>
      <c r="F51" s="26">
        <v>0</v>
      </c>
      <c r="G51" s="26"/>
      <c r="H51" s="18"/>
      <c r="I51" s="18"/>
      <c r="J51" s="18"/>
      <c r="K51" s="19"/>
      <c r="M51" s="13"/>
      <c r="N51" s="20"/>
    </row>
    <row r="52" spans="1:14" ht="75" x14ac:dyDescent="0.3">
      <c r="A52" s="1">
        <v>17</v>
      </c>
      <c r="B52" s="14" t="s">
        <v>53</v>
      </c>
      <c r="C52" s="15">
        <v>1065.5999999999999</v>
      </c>
      <c r="D52" s="16">
        <f t="shared" si="0"/>
        <v>29990</v>
      </c>
      <c r="E52" s="15">
        <f t="shared" si="0"/>
        <v>2663112</v>
      </c>
      <c r="F52" s="16">
        <v>29990</v>
      </c>
      <c r="G52" s="15">
        <f>ROUND(F52*$C$52/12,2)</f>
        <v>2663112</v>
      </c>
      <c r="H52" s="18"/>
      <c r="I52" s="18"/>
      <c r="J52" s="18"/>
      <c r="K52" s="19"/>
      <c r="M52" s="13"/>
      <c r="N52" s="20"/>
    </row>
    <row r="53" spans="1:14" s="21" customFormat="1" ht="24.6" customHeight="1" x14ac:dyDescent="0.3">
      <c r="B53" s="22" t="s">
        <v>54</v>
      </c>
      <c r="C53" s="15"/>
      <c r="D53" s="23">
        <f t="shared" si="0"/>
        <v>29990</v>
      </c>
      <c r="E53" s="24">
        <f t="shared" si="0"/>
        <v>2663112</v>
      </c>
      <c r="F53" s="23">
        <v>29990</v>
      </c>
      <c r="G53" s="23">
        <f t="shared" ref="G53" si="15">G52</f>
        <v>2663112</v>
      </c>
      <c r="H53" s="18"/>
      <c r="I53" s="18"/>
      <c r="J53" s="18"/>
      <c r="K53" s="19"/>
      <c r="M53" s="25"/>
      <c r="N53" s="20"/>
    </row>
    <row r="54" spans="1:14" ht="20.25" x14ac:dyDescent="0.3">
      <c r="B54" s="9" t="s">
        <v>55</v>
      </c>
      <c r="C54" s="15"/>
      <c r="D54" s="16">
        <f t="shared" si="0"/>
        <v>0</v>
      </c>
      <c r="E54" s="15">
        <f t="shared" si="0"/>
        <v>0</v>
      </c>
      <c r="F54" s="26">
        <v>0</v>
      </c>
      <c r="G54" s="26"/>
      <c r="H54" s="18"/>
      <c r="I54" s="18"/>
      <c r="J54" s="18"/>
      <c r="K54" s="19"/>
      <c r="M54" s="13"/>
      <c r="N54" s="20"/>
    </row>
    <row r="55" spans="1:14" ht="84" customHeight="1" x14ac:dyDescent="0.3">
      <c r="A55" s="1">
        <v>18</v>
      </c>
      <c r="B55" s="14" t="s">
        <v>56</v>
      </c>
      <c r="C55" s="15">
        <v>1232.8</v>
      </c>
      <c r="D55" s="16">
        <f t="shared" si="0"/>
        <v>2189</v>
      </c>
      <c r="E55" s="15">
        <f t="shared" si="0"/>
        <v>224883.27</v>
      </c>
      <c r="F55" s="16">
        <v>2189</v>
      </c>
      <c r="G55" s="15">
        <f>ROUND(F55*$C$55/12,2)</f>
        <v>224883.27</v>
      </c>
      <c r="H55" s="18"/>
      <c r="I55" s="18"/>
      <c r="J55" s="18"/>
      <c r="K55" s="19"/>
      <c r="M55" s="13"/>
      <c r="N55" s="20"/>
    </row>
    <row r="56" spans="1:14" s="21" customFormat="1" ht="40.9" customHeight="1" x14ac:dyDescent="0.3">
      <c r="B56" s="22" t="s">
        <v>57</v>
      </c>
      <c r="C56" s="15"/>
      <c r="D56" s="23">
        <f t="shared" si="0"/>
        <v>2189</v>
      </c>
      <c r="E56" s="24">
        <f t="shared" si="0"/>
        <v>224883.27</v>
      </c>
      <c r="F56" s="23">
        <v>2189</v>
      </c>
      <c r="G56" s="24">
        <f t="shared" ref="G56" si="16">G55</f>
        <v>224883.27</v>
      </c>
      <c r="H56" s="18"/>
      <c r="I56" s="18"/>
      <c r="J56" s="18"/>
      <c r="K56" s="19"/>
      <c r="M56" s="25"/>
      <c r="N56" s="20"/>
    </row>
    <row r="57" spans="1:14" ht="20.25" x14ac:dyDescent="0.3">
      <c r="B57" s="9" t="s">
        <v>58</v>
      </c>
      <c r="C57" s="15"/>
      <c r="D57" s="16">
        <f t="shared" si="0"/>
        <v>0</v>
      </c>
      <c r="E57" s="15">
        <f t="shared" si="0"/>
        <v>0</v>
      </c>
      <c r="F57" s="26">
        <v>0</v>
      </c>
      <c r="G57" s="26"/>
      <c r="H57" s="18"/>
      <c r="I57" s="18"/>
      <c r="J57" s="18"/>
      <c r="K57" s="19"/>
      <c r="M57" s="13"/>
      <c r="N57" s="20"/>
    </row>
    <row r="58" spans="1:14" ht="87.6" customHeight="1" x14ac:dyDescent="0.3">
      <c r="A58" s="1">
        <v>19</v>
      </c>
      <c r="B58" s="28" t="s">
        <v>59</v>
      </c>
      <c r="C58" s="15">
        <v>1133.2</v>
      </c>
      <c r="D58" s="16">
        <f t="shared" si="0"/>
        <v>17655</v>
      </c>
      <c r="E58" s="15">
        <f t="shared" si="0"/>
        <v>1667220.5</v>
      </c>
      <c r="F58" s="16">
        <v>17655</v>
      </c>
      <c r="G58" s="15">
        <f>ROUND(F58*$C$58/12,2)</f>
        <v>1667220.5</v>
      </c>
      <c r="H58" s="18"/>
      <c r="I58" s="18"/>
      <c r="J58" s="18"/>
      <c r="K58" s="19"/>
      <c r="M58" s="13"/>
      <c r="N58" s="20"/>
    </row>
    <row r="59" spans="1:14" s="21" customFormat="1" ht="20.25" x14ac:dyDescent="0.3">
      <c r="B59" s="22" t="s">
        <v>60</v>
      </c>
      <c r="C59" s="15"/>
      <c r="D59" s="23">
        <f t="shared" si="0"/>
        <v>17655</v>
      </c>
      <c r="E59" s="24">
        <f t="shared" si="0"/>
        <v>1667220.5</v>
      </c>
      <c r="F59" s="23">
        <v>17655</v>
      </c>
      <c r="G59" s="24">
        <f t="shared" ref="G59" si="17">G58</f>
        <v>1667220.5</v>
      </c>
      <c r="H59" s="18"/>
      <c r="I59" s="18"/>
      <c r="J59" s="18"/>
      <c r="K59" s="19"/>
      <c r="M59" s="25"/>
      <c r="N59" s="20"/>
    </row>
    <row r="60" spans="1:14" ht="20.25" x14ac:dyDescent="0.3">
      <c r="B60" s="9" t="s">
        <v>61</v>
      </c>
      <c r="C60" s="15"/>
      <c r="D60" s="16">
        <f t="shared" si="0"/>
        <v>0</v>
      </c>
      <c r="E60" s="15">
        <f t="shared" si="0"/>
        <v>0</v>
      </c>
      <c r="F60" s="26">
        <v>0</v>
      </c>
      <c r="G60" s="26"/>
      <c r="H60" s="18"/>
      <c r="I60" s="18"/>
      <c r="J60" s="18"/>
      <c r="K60" s="19"/>
      <c r="M60" s="13"/>
      <c r="N60" s="20"/>
    </row>
    <row r="61" spans="1:14" ht="96.75" customHeight="1" x14ac:dyDescent="0.3">
      <c r="A61" s="1">
        <v>20</v>
      </c>
      <c r="B61" s="28" t="s">
        <v>62</v>
      </c>
      <c r="C61" s="15">
        <v>1042.3</v>
      </c>
      <c r="D61" s="16">
        <f t="shared" si="0"/>
        <v>17305</v>
      </c>
      <c r="E61" s="15">
        <f t="shared" si="0"/>
        <v>1503083.46</v>
      </c>
      <c r="F61" s="16">
        <v>17305</v>
      </c>
      <c r="G61" s="15">
        <f>ROUND(F61*$C$61/12,2)</f>
        <v>1503083.46</v>
      </c>
      <c r="H61" s="18"/>
      <c r="I61" s="18"/>
      <c r="J61" s="18"/>
      <c r="K61" s="19"/>
      <c r="M61" s="13"/>
      <c r="N61" s="20"/>
    </row>
    <row r="62" spans="1:14" s="21" customFormat="1" ht="20.25" x14ac:dyDescent="0.3">
      <c r="B62" s="22" t="s">
        <v>63</v>
      </c>
      <c r="C62" s="32"/>
      <c r="D62" s="16">
        <f t="shared" si="0"/>
        <v>17305</v>
      </c>
      <c r="E62" s="15">
        <f t="shared" si="0"/>
        <v>1503083.46</v>
      </c>
      <c r="F62" s="23">
        <v>17305</v>
      </c>
      <c r="G62" s="24">
        <f t="shared" ref="G62" si="18">G61</f>
        <v>1503083.46</v>
      </c>
      <c r="H62" s="18"/>
      <c r="I62" s="18"/>
      <c r="J62" s="18"/>
      <c r="K62" s="19"/>
      <c r="M62" s="25"/>
      <c r="N62" s="20"/>
    </row>
    <row r="63" spans="1:14" s="21" customFormat="1" ht="20.25" x14ac:dyDescent="0.3">
      <c r="B63" s="22" t="s">
        <v>64</v>
      </c>
      <c r="C63" s="32"/>
      <c r="D63" s="23">
        <f t="shared" ref="D63:G63" si="19">SUM(D62,D59,D56,D53,D50,D47,D44,D41,D38,D35,D31,D28,D25,D22,D19,D16,D13,D10)</f>
        <v>1277091</v>
      </c>
      <c r="E63" s="24">
        <f t="shared" si="19"/>
        <v>155651817.69</v>
      </c>
      <c r="F63" s="23">
        <f t="shared" si="19"/>
        <v>1277091</v>
      </c>
      <c r="G63" s="24">
        <f t="shared" si="19"/>
        <v>155651817.69</v>
      </c>
      <c r="H63" s="18"/>
      <c r="I63" s="18"/>
      <c r="J63" s="18"/>
      <c r="K63" s="19"/>
      <c r="M63" s="25"/>
      <c r="N63" s="20"/>
    </row>
    <row r="64" spans="1:14" ht="48" customHeight="1" x14ac:dyDescent="0.3">
      <c r="B64" s="34"/>
      <c r="C64" s="34"/>
      <c r="D64" s="34"/>
      <c r="E64" s="34"/>
      <c r="F64" s="34"/>
      <c r="G64" s="34"/>
    </row>
    <row r="65" spans="3:6" x14ac:dyDescent="0.3">
      <c r="C65" s="19"/>
      <c r="D65" s="17"/>
      <c r="E65" s="19"/>
      <c r="F65" s="19"/>
    </row>
    <row r="67" spans="3:6" x14ac:dyDescent="0.3">
      <c r="E67" s="33"/>
    </row>
    <row r="68" spans="3:6" x14ac:dyDescent="0.3">
      <c r="C68" s="19"/>
      <c r="E68" s="19"/>
    </row>
    <row r="69" spans="3:6" x14ac:dyDescent="0.3">
      <c r="E69" s="19"/>
    </row>
    <row r="70" spans="3:6" x14ac:dyDescent="0.3">
      <c r="E70" s="19"/>
    </row>
    <row r="71" spans="3:6" x14ac:dyDescent="0.3">
      <c r="E71" s="19">
        <f>E70-E65</f>
        <v>0</v>
      </c>
    </row>
  </sheetData>
  <mergeCells count="8">
    <mergeCell ref="B64:G64"/>
    <mergeCell ref="F2:G2"/>
    <mergeCell ref="B4:G4"/>
    <mergeCell ref="F5:G5"/>
    <mergeCell ref="B6:B7"/>
    <mergeCell ref="C6:C7"/>
    <mergeCell ref="D6:E6"/>
    <mergeCell ref="F6:G6"/>
  </mergeCells>
  <pageMargins left="0.51" right="0.23622047244094491" top="0.19685039370078741" bottom="0.7" header="0.15748031496062992" footer="0.64"/>
  <pageSetup paperSize="9" scale="40" orientation="portrait" r:id="rId1"/>
  <rowBreaks count="1" manualBreakCount="1">
    <brk id="6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СМО (месяц)  с 01.01.2023</vt:lpstr>
      <vt:lpstr>'по СМО (месяц)  с 01.01.2023'!Заголовки_для_печати</vt:lpstr>
      <vt:lpstr>'по СМО (месяц)  с 01.01.2023'!Область_печати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dcterms:created xsi:type="dcterms:W3CDTF">2023-02-02T01:16:27Z</dcterms:created>
  <dcterms:modified xsi:type="dcterms:W3CDTF">2023-02-03T07:50:41Z</dcterms:modified>
</cp:coreProperties>
</file>